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4" yWindow="101" windowWidth="13275" windowHeight="9720"/>
  </bookViews>
  <sheets>
    <sheet name="List1" sheetId="1" r:id="rId1"/>
    <sheet name="List2" sheetId="2" r:id="rId2"/>
    <sheet name="List3" sheetId="3" r:id="rId3"/>
  </sheets>
  <definedNames>
    <definedName name="_xlnm.Print_Titles" localSheetId="0">List1!$5:$7</definedName>
    <definedName name="_xlnm.Print_Area" localSheetId="0">List1!$A$1:$J$79</definedName>
  </definedNames>
  <calcPr calcId="145621"/>
</workbook>
</file>

<file path=xl/calcChain.xml><?xml version="1.0" encoding="utf-8"?>
<calcChain xmlns="http://schemas.openxmlformats.org/spreadsheetml/2006/main">
  <c r="E66" i="1" l="1"/>
  <c r="E67" i="1"/>
  <c r="E68" i="1"/>
  <c r="E69" i="1"/>
  <c r="E70" i="1"/>
  <c r="E65" i="1"/>
  <c r="I77" i="1"/>
  <c r="G77" i="1"/>
  <c r="D77" i="1"/>
  <c r="C77" i="1"/>
  <c r="I71" i="1"/>
  <c r="G71" i="1"/>
  <c r="D71" i="1"/>
  <c r="C71" i="1"/>
  <c r="I62" i="1"/>
  <c r="G62" i="1"/>
  <c r="D62" i="1"/>
  <c r="C62" i="1"/>
  <c r="I55" i="1"/>
  <c r="G55" i="1"/>
  <c r="D55" i="1"/>
  <c r="C55" i="1"/>
  <c r="I41" i="1"/>
  <c r="H41" i="1"/>
  <c r="G41" i="1"/>
  <c r="F41" i="1"/>
  <c r="E41" i="1"/>
  <c r="D41" i="1"/>
  <c r="C41" i="1"/>
  <c r="I37" i="1"/>
  <c r="D37" i="1"/>
  <c r="C37" i="1"/>
  <c r="E45" i="1"/>
  <c r="E46" i="1"/>
  <c r="E47" i="1"/>
  <c r="E48" i="1"/>
  <c r="E49" i="1"/>
  <c r="E50" i="1"/>
  <c r="E51" i="1"/>
  <c r="E52" i="1"/>
  <c r="E53" i="1"/>
  <c r="E54" i="1"/>
  <c r="E44" i="1"/>
  <c r="C79" i="1" l="1"/>
  <c r="E55" i="1"/>
  <c r="D79" i="1"/>
  <c r="I79" i="1"/>
  <c r="G28" i="1"/>
  <c r="G29" i="1"/>
  <c r="G30" i="1"/>
  <c r="G31" i="1"/>
  <c r="G32" i="1"/>
  <c r="E28" i="1"/>
  <c r="F28" i="1" s="1"/>
  <c r="E29" i="1"/>
  <c r="F29" i="1" s="1"/>
  <c r="E30" i="1"/>
  <c r="F30" i="1" s="1"/>
  <c r="E31" i="1"/>
  <c r="F31" i="1" s="1"/>
  <c r="E32" i="1"/>
  <c r="F32" i="1" s="1"/>
  <c r="G18" i="1"/>
  <c r="G19" i="1"/>
  <c r="G20" i="1"/>
  <c r="G21" i="1"/>
  <c r="G22" i="1"/>
  <c r="G23" i="1"/>
  <c r="G24" i="1"/>
  <c r="G25" i="1"/>
  <c r="G26" i="1"/>
  <c r="G27" i="1"/>
  <c r="G33" i="1"/>
  <c r="G34" i="1"/>
  <c r="G35" i="1"/>
  <c r="G36" i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33" i="1"/>
  <c r="F33" i="1" s="1"/>
  <c r="E34" i="1"/>
  <c r="F34" i="1" s="1"/>
  <c r="E35" i="1"/>
  <c r="F35" i="1" s="1"/>
  <c r="E36" i="1"/>
  <c r="F36" i="1" s="1"/>
  <c r="E17" i="1"/>
  <c r="F17" i="1" s="1"/>
  <c r="G17" i="1"/>
  <c r="G16" i="1"/>
  <c r="E16" i="1"/>
  <c r="F16" i="1" s="1"/>
  <c r="G15" i="1"/>
  <c r="E15" i="1"/>
  <c r="F15" i="1" s="1"/>
  <c r="H15" i="1" s="1"/>
  <c r="G14" i="1"/>
  <c r="E14" i="1"/>
  <c r="F14" i="1" s="1"/>
  <c r="G13" i="1"/>
  <c r="E13" i="1"/>
  <c r="F13" i="1" s="1"/>
  <c r="E12" i="1"/>
  <c r="H12" i="1"/>
  <c r="H11" i="1"/>
  <c r="H10" i="1"/>
  <c r="E59" i="1"/>
  <c r="E60" i="1"/>
  <c r="F60" i="1" s="1"/>
  <c r="H60" i="1" s="1"/>
  <c r="E61" i="1"/>
  <c r="F61" i="1" s="1"/>
  <c r="H61" i="1" s="1"/>
  <c r="F58" i="1"/>
  <c r="H58" i="1" s="1"/>
  <c r="E58" i="1"/>
  <c r="H17" i="1" l="1"/>
  <c r="H16" i="1"/>
  <c r="F59" i="1"/>
  <c r="E62" i="1"/>
  <c r="G37" i="1"/>
  <c r="G79" i="1" s="1"/>
  <c r="E37" i="1"/>
  <c r="H13" i="1"/>
  <c r="F37" i="1"/>
  <c r="H14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59" i="1" l="1"/>
  <c r="H62" i="1" s="1"/>
  <c r="F62" i="1"/>
  <c r="H37" i="1"/>
  <c r="E75" i="1"/>
  <c r="F75" i="1" s="1"/>
  <c r="H75" i="1" s="1"/>
  <c r="E74" i="1"/>
  <c r="H76" i="1"/>
  <c r="F70" i="1"/>
  <c r="H70" i="1" s="1"/>
  <c r="F67" i="1"/>
  <c r="H67" i="1" s="1"/>
  <c r="F68" i="1"/>
  <c r="H68" i="1" s="1"/>
  <c r="F69" i="1"/>
  <c r="H69" i="1" s="1"/>
  <c r="F65" i="1"/>
  <c r="H65" i="1" s="1"/>
  <c r="E77" i="1" l="1"/>
  <c r="F66" i="1"/>
  <c r="E71" i="1"/>
  <c r="E79" i="1" s="1"/>
  <c r="F74" i="1"/>
  <c r="F45" i="1"/>
  <c r="F46" i="1"/>
  <c r="H46" i="1" s="1"/>
  <c r="F47" i="1"/>
  <c r="H47" i="1" s="1"/>
  <c r="F48" i="1"/>
  <c r="H48" i="1" s="1"/>
  <c r="F49" i="1"/>
  <c r="H49" i="1" s="1"/>
  <c r="F50" i="1"/>
  <c r="H50" i="1" s="1"/>
  <c r="F51" i="1"/>
  <c r="H51" i="1" s="1"/>
  <c r="F52" i="1"/>
  <c r="H52" i="1" s="1"/>
  <c r="F53" i="1"/>
  <c r="H53" i="1" s="1"/>
  <c r="F54" i="1"/>
  <c r="H54" i="1" s="1"/>
  <c r="F44" i="1"/>
  <c r="H74" i="1" l="1"/>
  <c r="H77" i="1" s="1"/>
  <c r="F77" i="1"/>
  <c r="H66" i="1"/>
  <c r="H71" i="1" s="1"/>
  <c r="F71" i="1"/>
  <c r="H45" i="1"/>
  <c r="F55" i="1"/>
  <c r="H44" i="1"/>
  <c r="F79" i="1" l="1"/>
  <c r="H55" i="1"/>
  <c r="H79" i="1" s="1"/>
</calcChain>
</file>

<file path=xl/sharedStrings.xml><?xml version="1.0" encoding="utf-8"?>
<sst xmlns="http://schemas.openxmlformats.org/spreadsheetml/2006/main" count="181" uniqueCount="134">
  <si>
    <t>Název projektu</t>
  </si>
  <si>
    <t>Usnesení ROK</t>
  </si>
  <si>
    <t>projekty opětovně podány, nejsou započítány</t>
  </si>
  <si>
    <t>1.</t>
  </si>
  <si>
    <t>2.</t>
  </si>
  <si>
    <t>Č.</t>
  </si>
  <si>
    <t>Celkové náklady projektu</t>
  </si>
  <si>
    <t>Celkové uznatelné náklady</t>
  </si>
  <si>
    <t xml:space="preserve">Dotace </t>
  </si>
  <si>
    <t>Podíl OK</t>
  </si>
  <si>
    <t>Neuznatelné náklady                        (hradí OK)</t>
  </si>
  <si>
    <t>Úvěr EIB</t>
  </si>
  <si>
    <t>sl. 4 + 7</t>
  </si>
  <si>
    <t>sl. 5 + 6</t>
  </si>
  <si>
    <t>sl. 6 + 7</t>
  </si>
  <si>
    <t xml:space="preserve">Způsob úhrady podílu OK </t>
  </si>
  <si>
    <t>Seznam podaných žádostí o dotaci na projekty spolufinancované z evropských fondů</t>
  </si>
  <si>
    <t xml:space="preserve">Rozpočet OK </t>
  </si>
  <si>
    <t>Strana 2 (celkem 2)</t>
  </si>
  <si>
    <t>II/315 a III/31527 Zábřeh na Moravě – okružní křižovatka ul. Postřelmovská, Čsl. armády</t>
  </si>
  <si>
    <t>II/444 Úsov - Medlov</t>
  </si>
  <si>
    <t>II/635 Příkazy - Olomouc</t>
  </si>
  <si>
    <t>II/447 Tři Dvory - průtah</t>
  </si>
  <si>
    <t>II/437 Most ev. č. 437-007, Skoky</t>
  </si>
  <si>
    <t>II/437 Most ev. č. 437-008, Dolní Újezd</t>
  </si>
  <si>
    <t>III/37356 Brodek u Konice</t>
  </si>
  <si>
    <t>II/457 Javorník - Mikulovice</t>
  </si>
  <si>
    <t>Silnice II/444 Uničov – Šternberk</t>
  </si>
  <si>
    <t>v Kč včetně DPH</t>
  </si>
  <si>
    <t>Centrum odborného vzdělávání na SPŠ strojnická, Olomouc</t>
  </si>
  <si>
    <t>Modernizace dílen a vybavení SŠ železniční a stavební, Šumperk</t>
  </si>
  <si>
    <t>Technické vybavení dílen Střední škola polygrafická, Olomouc</t>
  </si>
  <si>
    <t>Strojní vybavení dílen pro praktickou výuku, SOŠ a SOU Uničov</t>
  </si>
  <si>
    <t>Podpora technického vybavení dílen – 1. část</t>
  </si>
  <si>
    <t>Podpora technického vybavení dílen – 2. část</t>
  </si>
  <si>
    <t>Vybrané služby sociální prevence v Olomouckém kraji</t>
  </si>
  <si>
    <t>Nemocnice Přerov –  modernizace pavilonu interních oborů, I. etapa</t>
  </si>
  <si>
    <t>Nemocnice Přerov – modernizace pavilonu operačních oborů</t>
  </si>
  <si>
    <t>Celkem</t>
  </si>
  <si>
    <t>CSS Prostějov, rekonstrukce budovy 6F - zřízení odlehčovací služby a denního stacionáře</t>
  </si>
  <si>
    <t>Domov Sněženka Jeseník – rekonstrukce sociálního zařízení a vodoléčby</t>
  </si>
  <si>
    <t>Domov seniorů POHODA Chválkovice – rekonstrukce budovy B</t>
  </si>
  <si>
    <t>Realizace energeticky úsporných opatření - VOŠ a SOŠ Šumperk (skupinový projekt -budova školy, tělocvična, domov mládeže)</t>
  </si>
  <si>
    <t>Realizace energeticky úsporných opatření - Gymnázium Jeseník (skupinový projekt -2 x budova školy, tělocvična)</t>
  </si>
  <si>
    <t>3.</t>
  </si>
  <si>
    <t>Realizace energeticky úsporných opatření - SŠ zemědělská Olomouc (skupinový projekt - domov mládeže, tělocvična)</t>
  </si>
  <si>
    <t>4.</t>
  </si>
  <si>
    <t>Realizace energeticky úsporných opatření - SŠ strojírenská Lutín (skupinový projekt - budova školy, domov mládeže)</t>
  </si>
  <si>
    <t>5.</t>
  </si>
  <si>
    <t>Realizace energeticky úsporných opatření - VOŠ a SŠ automobilní Zábřeh (skupinový projekt - budova školy, domov mládeže)</t>
  </si>
  <si>
    <t>6.</t>
  </si>
  <si>
    <t>Realizace energeticky úsporných opatření - Domov důchodců Šumperk (skupinový projekt - pavilon 1 a 2, hospodářský pavilon)</t>
  </si>
  <si>
    <t>7.</t>
  </si>
  <si>
    <t>Realizace energeticky úsporných opatření - SOŠ gastronomie a potravinářská Jeseník (skupinový projekt - budovy staré a nové školy, starý internát)</t>
  </si>
  <si>
    <t>8.</t>
  </si>
  <si>
    <t>Realizace energeticky úsporných opatření - Gymnázium Olomouc (Čajkovského 9)</t>
  </si>
  <si>
    <t>9.</t>
  </si>
  <si>
    <t>Realizace energeticky úsporných opatření - Obchodní akademie Přerov (Bartošova, budova školy a domov mládeže)</t>
  </si>
  <si>
    <t>10.</t>
  </si>
  <si>
    <t>Realizace energeticky úsporných opatření - Domov seniorů Chválkovice (budova A a B)</t>
  </si>
  <si>
    <t>11.</t>
  </si>
  <si>
    <t>12.</t>
  </si>
  <si>
    <t>Realizace energeticky úsporných opatření - Nemocnice Přerov-pavilon interních oborů</t>
  </si>
  <si>
    <t>Realizace energeticky úsporných opatření - Nemocnice Přerov- budova LDN</t>
  </si>
  <si>
    <t>13.</t>
  </si>
  <si>
    <t>Realizace energeticky úsporných opatření - SŠ polygrafická Olomouc</t>
  </si>
  <si>
    <t>14.</t>
  </si>
  <si>
    <t>Realizace energeticky úsporných opatření - SŠ polytechnická Olomouc</t>
  </si>
  <si>
    <t>15.</t>
  </si>
  <si>
    <t>Realizace energeticky úsporných opatření - VOŠ a SPŠE Olomouc (Božetěchova-hlavní budova a dílny)</t>
  </si>
  <si>
    <t>16.</t>
  </si>
  <si>
    <t>Realizace energeticky úsporných opatření - SOŠ Šumperk - domov mládeže</t>
  </si>
  <si>
    <t>17.</t>
  </si>
  <si>
    <t>18.</t>
  </si>
  <si>
    <t>19.</t>
  </si>
  <si>
    <t>Realizace energeticky úsporných opatření - ZŠ a MŠ logopedická Olomouc (škola a domov mládeže)</t>
  </si>
  <si>
    <t>20.</t>
  </si>
  <si>
    <t>Realizace energeticky úsporných opatření - SŠ Švehlova Prostějov</t>
  </si>
  <si>
    <t>21.</t>
  </si>
  <si>
    <t>Realizace energeticky úsporných opatření - Sociální služby Olomouc (Zikova - ubytovací část)</t>
  </si>
  <si>
    <t>22.</t>
  </si>
  <si>
    <t>Realizace energeticky úsporných opatření - Nemocnice Šternberk - pavilon pro dlouhodobě nemocné</t>
  </si>
  <si>
    <t>23.</t>
  </si>
  <si>
    <t>24.</t>
  </si>
  <si>
    <t>25.</t>
  </si>
  <si>
    <t>26.</t>
  </si>
  <si>
    <t>27.</t>
  </si>
  <si>
    <t>Realizace energeticky úsporných opatření - Penzion pro důchodce Loštice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</si>
  <si>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</si>
  <si>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</si>
  <si>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</si>
  <si>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</si>
  <si>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</si>
  <si>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</si>
  <si>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</si>
  <si>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</si>
  <si>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</si>
  <si>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</si>
  <si>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</si>
  <si>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</si>
  <si>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</si>
  <si>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</si>
  <si>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</si>
  <si>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</si>
  <si>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</si>
  <si>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</si>
  <si>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</si>
  <si>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</si>
  <si>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</si>
  <si>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</si>
  <si>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</si>
  <si>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</si>
  <si>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Realizace energeticky úsporných opatření - OLÚ Paseka -(budova B, D a dílny)</t>
  </si>
  <si>
    <t>Realizace energeticky úsporných opatření - Gymnázium Šternberk (budova školy)</t>
  </si>
  <si>
    <t>UR/84/10/2012</t>
  </si>
  <si>
    <t>UR/84/8/2012</t>
  </si>
  <si>
    <t>UR/86/39/2012</t>
  </si>
  <si>
    <t>UR/81/32/2012</t>
  </si>
  <si>
    <t>UR/90/46/2012</t>
  </si>
  <si>
    <r>
      <t xml:space="preserve">F. Projekty podané do Regionálního operačního programu Střední Morava  </t>
    </r>
    <r>
      <rPr>
        <sz val="12"/>
        <rFont val="Arial"/>
        <family val="2"/>
        <charset val="238"/>
      </rPr>
      <t>(oblast podpory 2.2.4 Infrastruktura pro rozvoj zdravotnictví)</t>
    </r>
  </si>
  <si>
    <r>
      <t xml:space="preserve">E. Projekty podané do Regionálního operačního programu Střední Morava  </t>
    </r>
    <r>
      <rPr>
        <sz val="12"/>
        <rFont val="Arial"/>
        <family val="2"/>
        <charset val="238"/>
      </rPr>
      <t>(oblast podpory 2.2.3 Infrastruktura pro rozvoj vzdělávání)</t>
    </r>
  </si>
  <si>
    <r>
      <t xml:space="preserve">D. Projekty podané do Regionálního operačního programu Střední Morava  </t>
    </r>
    <r>
      <rPr>
        <sz val="12"/>
        <rFont val="Arial"/>
        <family val="2"/>
        <charset val="238"/>
      </rPr>
      <t>(oblast podpory 2.2.2 Infrastruktura pro rozvoj sociálních služeb)</t>
    </r>
  </si>
  <si>
    <r>
      <t xml:space="preserve">C. Projekty podané do Regionálního operačního programu Střední Morava  </t>
    </r>
    <r>
      <rPr>
        <sz val="12"/>
        <rFont val="Arial"/>
        <family val="2"/>
        <charset val="238"/>
      </rPr>
      <t>(oblast podpory 1.1.1 Silnice II. a III. třídy)</t>
    </r>
  </si>
  <si>
    <r>
      <t xml:space="preserve">B. Projekt podaný do Operačního programu Lidské zdroje a zaměstnanost  </t>
    </r>
    <r>
      <rPr>
        <sz val="12"/>
        <rFont val="Arial"/>
        <family val="2"/>
        <charset val="238"/>
      </rPr>
      <t>(oblast podpory 3.1 Podpora sociální integrace a sociálních služeb)</t>
    </r>
  </si>
  <si>
    <r>
      <t xml:space="preserve">A. Projekty podané do Operačního programu Životní prostředí  </t>
    </r>
    <r>
      <rPr>
        <sz val="12"/>
        <rFont val="Arial"/>
        <family val="2"/>
        <charset val="238"/>
      </rPr>
      <t>(oblast podpory 3.2.1 Realizace úspor energie)</t>
    </r>
  </si>
  <si>
    <t>Celkem za projekty</t>
  </si>
  <si>
    <t>UR/90/45/2012</t>
  </si>
  <si>
    <t>Realizace energeticky úsporných opatření - SOŠ Šumperk (domov mládeže)</t>
  </si>
  <si>
    <t>Realizace energeticky úsporných opatření - SŠ zemědělská Přerov (domov mládeže)</t>
  </si>
  <si>
    <t>Realizace energeticky úsporných opatření - SPŠ oděvní Prostějov (domov mládeže Palečkova)</t>
  </si>
  <si>
    <t>Realizace energeticky úsporných opatření - Domov důchodců Hrubá Voda (domov žen)</t>
  </si>
  <si>
    <t>II/448 a II/446 Olomouc - okružní křižovatka ulic Dobrovského, Na Střelnici</t>
  </si>
  <si>
    <t>Domov seniorů POHODA Chválkovice - modernizace hlavní budovy, část A</t>
  </si>
  <si>
    <t>II/436 Přerov – úprava křižovatky silnic, ul. Dluhonská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</si>
</sst>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b/>
      <u/>
      <sz val="14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9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Fill="1" applyAlignment="1">
      <alignment vertical="center"/>
    </xf>
    <xf numFmtId="0" fontId="1" fillId="3" borderId="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4" borderId="15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center" vertical="center"/>
    </xf>
    <xf numFmtId="4" fontId="2" fillId="0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5" fillId="0" borderId="0" xfId="0" applyFont="1"/>
    <xf numFmtId="3" fontId="4" fillId="0" borderId="1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3" fontId="4" fillId="0" borderId="14" xfId="0" applyNumberFormat="1" applyFont="1" applyFill="1" applyBorder="1" applyAlignment="1">
      <alignment horizontal="right" vertical="center" wrapText="1"/>
    </xf>
    <xf numFmtId="3" fontId="4" fillId="0" borderId="16" xfId="0" applyNumberFormat="1" applyFont="1" applyFill="1" applyBorder="1" applyAlignment="1">
      <alignment horizontal="right" vertical="center" wrapText="1"/>
    </xf>
    <xf numFmtId="3" fontId="4" fillId="0" borderId="16" xfId="0" applyNumberFormat="1" applyFont="1" applyFill="1" applyBorder="1" applyAlignment="1">
      <alignment horizontal="right" vertical="center"/>
    </xf>
    <xf numFmtId="0" fontId="4" fillId="0" borderId="33" xfId="0" applyFont="1" applyFill="1" applyBorder="1" applyAlignment="1">
      <alignment horizontal="right" vertical="center"/>
    </xf>
    <xf numFmtId="0" fontId="4" fillId="0" borderId="34" xfId="0" applyFont="1" applyFill="1" applyBorder="1" applyAlignment="1">
      <alignment horizontal="right" vertical="center"/>
    </xf>
    <xf numFmtId="0" fontId="4" fillId="0" borderId="18" xfId="0" applyFont="1" applyBorder="1" applyAlignment="1">
      <alignment horizontal="left" vertical="center"/>
    </xf>
    <xf numFmtId="3" fontId="4" fillId="0" borderId="18" xfId="0" applyNumberFormat="1" applyFont="1" applyFill="1" applyBorder="1" applyAlignment="1">
      <alignment horizontal="right" vertical="center" wrapText="1"/>
    </xf>
    <xf numFmtId="3" fontId="4" fillId="0" borderId="18" xfId="0" applyNumberFormat="1" applyFont="1" applyFill="1" applyBorder="1" applyAlignment="1">
      <alignment horizontal="right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2" borderId="12" xfId="0" applyFill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3" fontId="4" fillId="0" borderId="16" xfId="0" applyNumberFormat="1" applyFont="1" applyFill="1" applyBorder="1" applyAlignment="1">
      <alignment horizontal="right"/>
    </xf>
    <xf numFmtId="3" fontId="4" fillId="0" borderId="18" xfId="0" applyNumberFormat="1" applyFont="1" applyFill="1" applyBorder="1" applyAlignment="1">
      <alignment horizontal="right"/>
    </xf>
    <xf numFmtId="3" fontId="4" fillId="0" borderId="36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3" fontId="1" fillId="3" borderId="35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1" fillId="5" borderId="40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vertical="center" wrapText="1"/>
    </xf>
    <xf numFmtId="3" fontId="1" fillId="3" borderId="41" xfId="0" applyNumberFormat="1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1" fillId="0" borderId="21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left" vertical="center"/>
    </xf>
    <xf numFmtId="0" fontId="1" fillId="0" borderId="2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3" borderId="29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7" xfId="0" applyBorder="1" applyAlignment="1">
      <alignment horizontal="center"/>
    </xf>
    <xf numFmtId="0" fontId="0" fillId="0" borderId="27" xfId="0" applyBorder="1" applyAlignment="1"/>
    <xf numFmtId="0" fontId="1" fillId="3" borderId="3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0" fontId="4" fillId="0" borderId="24" xfId="0" applyFont="1" applyFill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6" xfId="0" applyBorder="1" applyAlignment="1">
      <alignment vertical="center"/>
    </xf>
    <xf numFmtId="0" fontId="4" fillId="0" borderId="26" xfId="0" applyFont="1" applyFill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E88"/>
  <sheetViews>
    <sheetView tabSelected="1" showWhiteSpace="0" view="pageBreakPreview" zoomScaleNormal="100" zoomScaleSheetLayoutView="100" zoomScalePageLayoutView="90" workbookViewId="0">
      <selection activeCell="B54" sqref="B54"/>
    </sheetView>
  </sheetViews>
  <sheetFormatPr defaultRowHeight="12.95" x14ac:dyDescent="0.25"/>
  <cols>
    <col min="1" max="1" width="5.69921875" style="56" customWidth="1"/>
    <col min="2" max="2" width="64.8984375" style="2" customWidth="1"/>
    <col min="3" max="3" width="20.69921875" customWidth="1"/>
    <col min="4" max="4" width="17.69921875" customWidth="1"/>
    <col min="5" max="6" width="17.09765625" customWidth="1"/>
    <col min="7" max="7" width="17" customWidth="1"/>
    <col min="8" max="8" width="17.8984375" customWidth="1"/>
    <col min="9" max="9" width="15.59765625" customWidth="1"/>
    <col min="10" max="10" width="21.09765625" customWidth="1"/>
  </cols>
  <sheetData>
    <row r="2" spans="1:10" ht="28.55" customHeight="1" x14ac:dyDescent="0.35">
      <c r="A2" s="66" t="s">
        <v>16</v>
      </c>
      <c r="B2" s="67"/>
      <c r="C2" s="67"/>
      <c r="D2" s="67"/>
      <c r="E2" s="67"/>
      <c r="F2" s="67"/>
      <c r="G2" s="67"/>
      <c r="H2" s="67"/>
      <c r="I2" s="67"/>
      <c r="J2" s="67"/>
    </row>
    <row r="4" spans="1:10" ht="14.2" customHeight="1" thickBot="1" x14ac:dyDescent="0.3">
      <c r="H4" s="29" t="s">
        <v>28</v>
      </c>
    </row>
    <row r="5" spans="1:10" s="1" customFormat="1" ht="33.65" customHeight="1" thickBot="1" x14ac:dyDescent="0.3">
      <c r="A5" s="87" t="s">
        <v>5</v>
      </c>
      <c r="B5" s="74" t="s">
        <v>0</v>
      </c>
      <c r="C5" s="72" t="s">
        <v>6</v>
      </c>
      <c r="D5" s="72" t="s">
        <v>7</v>
      </c>
      <c r="E5" s="72" t="s">
        <v>8</v>
      </c>
      <c r="F5" s="72" t="s">
        <v>9</v>
      </c>
      <c r="G5" s="72" t="s">
        <v>10</v>
      </c>
      <c r="H5" s="71" t="s">
        <v>15</v>
      </c>
      <c r="I5" s="71"/>
      <c r="J5" s="79" t="s">
        <v>1</v>
      </c>
    </row>
    <row r="6" spans="1:10" s="1" customFormat="1" ht="18.600000000000001" customHeight="1" x14ac:dyDescent="0.25">
      <c r="A6" s="88"/>
      <c r="B6" s="75"/>
      <c r="C6" s="81"/>
      <c r="D6" s="81"/>
      <c r="E6" s="73"/>
      <c r="F6" s="73"/>
      <c r="G6" s="81"/>
      <c r="H6" s="5" t="s">
        <v>11</v>
      </c>
      <c r="I6" s="5" t="s">
        <v>17</v>
      </c>
      <c r="J6" s="80"/>
    </row>
    <row r="7" spans="1:10" s="1" customFormat="1" ht="19.149999999999999" customHeight="1" thickBot="1" x14ac:dyDescent="0.3">
      <c r="A7" s="24"/>
      <c r="B7" s="4"/>
      <c r="C7" s="9" t="s">
        <v>12</v>
      </c>
      <c r="D7" s="9" t="s">
        <v>13</v>
      </c>
      <c r="E7" s="9"/>
      <c r="F7" s="9"/>
      <c r="G7" s="6"/>
      <c r="H7" s="9" t="s">
        <v>14</v>
      </c>
      <c r="I7" s="9" t="s">
        <v>14</v>
      </c>
      <c r="J7" s="7"/>
    </row>
    <row r="8" spans="1:10" s="1" customFormat="1" ht="21.4" customHeight="1" thickTop="1" thickBot="1" x14ac:dyDescent="0.3">
      <c r="A8" s="10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2">
        <v>10</v>
      </c>
    </row>
    <row r="9" spans="1:10" s="3" customFormat="1" ht="29.25" customHeight="1" x14ac:dyDescent="0.25">
      <c r="A9" s="68" t="s">
        <v>124</v>
      </c>
      <c r="B9" s="69"/>
      <c r="C9" s="69"/>
      <c r="D9" s="69"/>
      <c r="E9" s="69"/>
      <c r="F9" s="69"/>
      <c r="G9" s="69"/>
      <c r="H9" s="69"/>
      <c r="I9" s="69"/>
      <c r="J9" s="70"/>
    </row>
    <row r="10" spans="1:10" s="3" customFormat="1" ht="45" customHeight="1" x14ac:dyDescent="0.25">
      <c r="A10" s="45" t="s">
        <v>3</v>
      </c>
      <c r="B10" s="42" t="s">
        <v>42</v>
      </c>
      <c r="C10" s="31">
        <v>37778328</v>
      </c>
      <c r="D10" s="31">
        <v>26816595</v>
      </c>
      <c r="E10" s="31">
        <v>24134935</v>
      </c>
      <c r="F10" s="31">
        <v>2681660</v>
      </c>
      <c r="G10" s="31">
        <v>10961733</v>
      </c>
      <c r="H10" s="31">
        <f t="shared" ref="H10:H17" si="0">F10+G10</f>
        <v>13643393</v>
      </c>
      <c r="I10" s="31">
        <v>0</v>
      </c>
      <c r="J10" s="44" t="s">
        <v>114</v>
      </c>
    </row>
    <row r="11" spans="1:10" s="3" customFormat="1" ht="36.700000000000003" customHeight="1" x14ac:dyDescent="0.25">
      <c r="A11" s="45" t="s">
        <v>4</v>
      </c>
      <c r="B11" s="42" t="s">
        <v>43</v>
      </c>
      <c r="C11" s="31">
        <v>26321138</v>
      </c>
      <c r="D11" s="31">
        <v>16782000</v>
      </c>
      <c r="E11" s="31">
        <v>15103800</v>
      </c>
      <c r="F11" s="31">
        <v>1678200</v>
      </c>
      <c r="G11" s="31">
        <v>9539138</v>
      </c>
      <c r="H11" s="31">
        <f t="shared" si="0"/>
        <v>11217338</v>
      </c>
      <c r="I11" s="31">
        <v>0</v>
      </c>
      <c r="J11" s="44" t="s">
        <v>114</v>
      </c>
    </row>
    <row r="12" spans="1:10" s="3" customFormat="1" ht="34.450000000000003" customHeight="1" x14ac:dyDescent="0.25">
      <c r="A12" s="45" t="s">
        <v>44</v>
      </c>
      <c r="B12" s="42" t="s">
        <v>45</v>
      </c>
      <c r="C12" s="31">
        <v>30159538</v>
      </c>
      <c r="D12" s="31">
        <v>20917800</v>
      </c>
      <c r="E12" s="31">
        <f t="shared" ref="E12:E17" si="1">D12*0.9</f>
        <v>18826020</v>
      </c>
      <c r="F12" s="31">
        <v>2091780</v>
      </c>
      <c r="G12" s="31">
        <v>9241738</v>
      </c>
      <c r="H12" s="31">
        <f t="shared" si="0"/>
        <v>11333518</v>
      </c>
      <c r="I12" s="31">
        <v>0</v>
      </c>
      <c r="J12" s="44" t="s">
        <v>114</v>
      </c>
    </row>
    <row r="13" spans="1:10" s="3" customFormat="1" ht="37.549999999999997" customHeight="1" x14ac:dyDescent="0.25">
      <c r="A13" s="45" t="s">
        <v>46</v>
      </c>
      <c r="B13" s="42" t="s">
        <v>47</v>
      </c>
      <c r="C13" s="31">
        <v>21055457</v>
      </c>
      <c r="D13" s="31">
        <v>14017400</v>
      </c>
      <c r="E13" s="31">
        <f t="shared" si="1"/>
        <v>12615660</v>
      </c>
      <c r="F13" s="31">
        <f>D13-E13</f>
        <v>1401740</v>
      </c>
      <c r="G13" s="31">
        <f>C13-D13</f>
        <v>7038057</v>
      </c>
      <c r="H13" s="31">
        <f t="shared" si="0"/>
        <v>8439797</v>
      </c>
      <c r="I13" s="31">
        <v>0</v>
      </c>
      <c r="J13" s="44" t="s">
        <v>114</v>
      </c>
    </row>
    <row r="14" spans="1:10" s="3" customFormat="1" ht="46.55" customHeight="1" x14ac:dyDescent="0.25">
      <c r="A14" s="45" t="s">
        <v>48</v>
      </c>
      <c r="B14" s="42" t="s">
        <v>49</v>
      </c>
      <c r="C14" s="31">
        <v>23147486</v>
      </c>
      <c r="D14" s="31">
        <v>15880005</v>
      </c>
      <c r="E14" s="31">
        <f t="shared" si="1"/>
        <v>14292004.5</v>
      </c>
      <c r="F14" s="31">
        <f>D14-E14</f>
        <v>1588000.5</v>
      </c>
      <c r="G14" s="31">
        <f>C14-D14</f>
        <v>7267481</v>
      </c>
      <c r="H14" s="31">
        <f t="shared" si="0"/>
        <v>8855481.5</v>
      </c>
      <c r="I14" s="31">
        <v>0</v>
      </c>
      <c r="J14" s="44" t="s">
        <v>114</v>
      </c>
    </row>
    <row r="15" spans="1:10" s="3" customFormat="1" ht="46.55" customHeight="1" x14ac:dyDescent="0.25">
      <c r="A15" s="45" t="s">
        <v>50</v>
      </c>
      <c r="B15" s="42" t="s">
        <v>51</v>
      </c>
      <c r="C15" s="31">
        <v>22988192</v>
      </c>
      <c r="D15" s="31">
        <v>12923700</v>
      </c>
      <c r="E15" s="31">
        <f t="shared" si="1"/>
        <v>11631330</v>
      </c>
      <c r="F15" s="31">
        <f>D15-E15</f>
        <v>1292370</v>
      </c>
      <c r="G15" s="31">
        <f>C15-D15</f>
        <v>10064492</v>
      </c>
      <c r="H15" s="31">
        <f t="shared" si="0"/>
        <v>11356862</v>
      </c>
      <c r="I15" s="31">
        <v>0</v>
      </c>
      <c r="J15" s="44" t="s">
        <v>114</v>
      </c>
    </row>
    <row r="16" spans="1:10" s="3" customFormat="1" ht="47.95" customHeight="1" x14ac:dyDescent="0.25">
      <c r="A16" s="45" t="s">
        <v>52</v>
      </c>
      <c r="B16" s="42" t="s">
        <v>53</v>
      </c>
      <c r="C16" s="31">
        <v>22229535</v>
      </c>
      <c r="D16" s="31">
        <v>13085300</v>
      </c>
      <c r="E16" s="31">
        <f t="shared" si="1"/>
        <v>11776770</v>
      </c>
      <c r="F16" s="31">
        <f>D16-E16</f>
        <v>1308530</v>
      </c>
      <c r="G16" s="31">
        <f>C16-D16</f>
        <v>9144235</v>
      </c>
      <c r="H16" s="31">
        <f t="shared" si="0"/>
        <v>10452765</v>
      </c>
      <c r="I16" s="31">
        <v>0</v>
      </c>
      <c r="J16" s="44" t="s">
        <v>114</v>
      </c>
    </row>
    <row r="17" spans="1:10" s="3" customFormat="1" ht="41.2" customHeight="1" x14ac:dyDescent="0.25">
      <c r="A17" s="45" t="s">
        <v>54</v>
      </c>
      <c r="B17" s="42" t="s">
        <v>55</v>
      </c>
      <c r="C17" s="31">
        <v>26693510</v>
      </c>
      <c r="D17" s="31">
        <v>14904000</v>
      </c>
      <c r="E17" s="31">
        <f t="shared" si="1"/>
        <v>13413600</v>
      </c>
      <c r="F17" s="31">
        <f>D17-E17</f>
        <v>1490400</v>
      </c>
      <c r="G17" s="31">
        <f>C17-D17</f>
        <v>11789510</v>
      </c>
      <c r="H17" s="31">
        <f t="shared" si="0"/>
        <v>13279910</v>
      </c>
      <c r="I17" s="31">
        <v>0</v>
      </c>
      <c r="J17" s="44" t="s">
        <v>114</v>
      </c>
    </row>
    <row r="18" spans="1:10" s="3" customFormat="1" ht="36.700000000000003" customHeight="1" x14ac:dyDescent="0.25">
      <c r="A18" s="45" t="s">
        <v>56</v>
      </c>
      <c r="B18" s="42" t="s">
        <v>57</v>
      </c>
      <c r="C18" s="31">
        <v>23500687</v>
      </c>
      <c r="D18" s="31">
        <v>14310600</v>
      </c>
      <c r="E18" s="31">
        <f t="shared" ref="E18:E36" si="2">D18*0.9</f>
        <v>12879540</v>
      </c>
      <c r="F18" s="31">
        <f t="shared" ref="F18:F36" si="3">D18-E18</f>
        <v>1431060</v>
      </c>
      <c r="G18" s="31">
        <f t="shared" ref="G18:G36" si="4">C18-D18</f>
        <v>9190087</v>
      </c>
      <c r="H18" s="31">
        <f t="shared" ref="H18:H36" si="5">F18+G18</f>
        <v>10621147</v>
      </c>
      <c r="I18" s="31">
        <v>0</v>
      </c>
      <c r="J18" s="44" t="s">
        <v>114</v>
      </c>
    </row>
    <row r="19" spans="1:10" s="3" customFormat="1" ht="37.549999999999997" customHeight="1" x14ac:dyDescent="0.25">
      <c r="A19" s="45" t="s">
        <v>58</v>
      </c>
      <c r="B19" s="42" t="s">
        <v>59</v>
      </c>
      <c r="C19" s="31">
        <v>20086185</v>
      </c>
      <c r="D19" s="31">
        <v>7663120</v>
      </c>
      <c r="E19" s="31">
        <f t="shared" si="2"/>
        <v>6896808</v>
      </c>
      <c r="F19" s="31">
        <f t="shared" si="3"/>
        <v>766312</v>
      </c>
      <c r="G19" s="31">
        <f t="shared" si="4"/>
        <v>12423065</v>
      </c>
      <c r="H19" s="31">
        <f t="shared" si="5"/>
        <v>13189377</v>
      </c>
      <c r="I19" s="31">
        <v>0</v>
      </c>
      <c r="J19" s="44" t="s">
        <v>114</v>
      </c>
    </row>
    <row r="20" spans="1:10" s="3" customFormat="1" ht="38.950000000000003" customHeight="1" x14ac:dyDescent="0.25">
      <c r="A20" s="45" t="s">
        <v>60</v>
      </c>
      <c r="B20" s="42" t="s">
        <v>62</v>
      </c>
      <c r="C20" s="31">
        <v>17106151</v>
      </c>
      <c r="D20" s="31">
        <v>9613800</v>
      </c>
      <c r="E20" s="31">
        <f t="shared" si="2"/>
        <v>8652420</v>
      </c>
      <c r="F20" s="31">
        <f t="shared" si="3"/>
        <v>961380</v>
      </c>
      <c r="G20" s="31">
        <f t="shared" si="4"/>
        <v>7492351</v>
      </c>
      <c r="H20" s="31">
        <f t="shared" si="5"/>
        <v>8453731</v>
      </c>
      <c r="I20" s="31">
        <v>0</v>
      </c>
      <c r="J20" s="44" t="s">
        <v>114</v>
      </c>
    </row>
    <row r="21" spans="1:10" s="3" customFormat="1" ht="37.549999999999997" customHeight="1" x14ac:dyDescent="0.25">
      <c r="A21" s="45" t="s">
        <v>61</v>
      </c>
      <c r="B21" s="42" t="s">
        <v>63</v>
      </c>
      <c r="C21" s="31">
        <v>18117886</v>
      </c>
      <c r="D21" s="31">
        <v>10483500</v>
      </c>
      <c r="E21" s="31">
        <f t="shared" si="2"/>
        <v>9435150</v>
      </c>
      <c r="F21" s="31">
        <f t="shared" si="3"/>
        <v>1048350</v>
      </c>
      <c r="G21" s="31">
        <f t="shared" si="4"/>
        <v>7634386</v>
      </c>
      <c r="H21" s="31">
        <f t="shared" si="5"/>
        <v>8682736</v>
      </c>
      <c r="I21" s="31">
        <v>0</v>
      </c>
      <c r="J21" s="44" t="s">
        <v>114</v>
      </c>
    </row>
    <row r="22" spans="1:10" s="3" customFormat="1" ht="33.75" hidden="1" customHeight="1" x14ac:dyDescent="0.25">
      <c r="A22" s="45" t="s">
        <v>64</v>
      </c>
      <c r="B22" s="42" t="s">
        <v>65</v>
      </c>
      <c r="C22" s="31">
        <v>15438910</v>
      </c>
      <c r="D22" s="31">
        <v>8242800</v>
      </c>
      <c r="E22" s="31">
        <f t="shared" si="2"/>
        <v>7418520</v>
      </c>
      <c r="F22" s="31">
        <f t="shared" si="3"/>
        <v>824280</v>
      </c>
      <c r="G22" s="31">
        <f t="shared" si="4"/>
        <v>7196110</v>
      </c>
      <c r="H22" s="31">
        <f t="shared" si="5"/>
        <v>8020390</v>
      </c>
      <c r="I22" s="31">
        <v>0</v>
      </c>
      <c r="J22" s="17"/>
    </row>
    <row r="23" spans="1:10" s="3" customFormat="1" ht="34.450000000000003" hidden="1" customHeight="1" x14ac:dyDescent="0.25">
      <c r="A23" s="45" t="s">
        <v>66</v>
      </c>
      <c r="B23" s="42" t="s">
        <v>67</v>
      </c>
      <c r="C23" s="31">
        <v>15424693</v>
      </c>
      <c r="D23" s="31">
        <v>7260600</v>
      </c>
      <c r="E23" s="31">
        <f t="shared" si="2"/>
        <v>6534540</v>
      </c>
      <c r="F23" s="31">
        <f t="shared" si="3"/>
        <v>726060</v>
      </c>
      <c r="G23" s="31">
        <f t="shared" si="4"/>
        <v>8164093</v>
      </c>
      <c r="H23" s="31">
        <f t="shared" si="5"/>
        <v>8890153</v>
      </c>
      <c r="I23" s="31">
        <v>0</v>
      </c>
      <c r="J23" s="17"/>
    </row>
    <row r="24" spans="1:10" s="3" customFormat="1" ht="39.799999999999997" hidden="1" customHeight="1" x14ac:dyDescent="0.25">
      <c r="A24" s="45" t="s">
        <v>68</v>
      </c>
      <c r="B24" s="42" t="s">
        <v>69</v>
      </c>
      <c r="C24" s="31">
        <v>19618926</v>
      </c>
      <c r="D24" s="31">
        <v>11154800</v>
      </c>
      <c r="E24" s="31">
        <f t="shared" si="2"/>
        <v>10039320</v>
      </c>
      <c r="F24" s="31">
        <f t="shared" si="3"/>
        <v>1115480</v>
      </c>
      <c r="G24" s="31">
        <f t="shared" si="4"/>
        <v>8464126</v>
      </c>
      <c r="H24" s="31">
        <f t="shared" si="5"/>
        <v>9579606</v>
      </c>
      <c r="I24" s="31">
        <v>0</v>
      </c>
      <c r="J24" s="17"/>
    </row>
    <row r="25" spans="1:10" s="3" customFormat="1" ht="39.799999999999997" hidden="1" customHeight="1" x14ac:dyDescent="0.25">
      <c r="A25" s="45" t="s">
        <v>70</v>
      </c>
      <c r="B25" s="42" t="s">
        <v>71</v>
      </c>
      <c r="C25" s="31">
        <v>10978915</v>
      </c>
      <c r="D25" s="31">
        <v>7003800</v>
      </c>
      <c r="E25" s="31">
        <f t="shared" si="2"/>
        <v>6303420</v>
      </c>
      <c r="F25" s="31">
        <f t="shared" si="3"/>
        <v>700380</v>
      </c>
      <c r="G25" s="31">
        <f t="shared" si="4"/>
        <v>3975115</v>
      </c>
      <c r="H25" s="31">
        <f t="shared" si="5"/>
        <v>4675495</v>
      </c>
      <c r="I25" s="31">
        <v>0</v>
      </c>
      <c r="J25" s="17"/>
    </row>
    <row r="26" spans="1:10" s="3" customFormat="1" ht="44.3" customHeight="1" x14ac:dyDescent="0.25">
      <c r="A26" s="45" t="s">
        <v>72</v>
      </c>
      <c r="B26" s="42" t="s">
        <v>127</v>
      </c>
      <c r="C26" s="31">
        <v>12966885</v>
      </c>
      <c r="D26" s="31">
        <v>10756800</v>
      </c>
      <c r="E26" s="31">
        <f t="shared" si="2"/>
        <v>9681120</v>
      </c>
      <c r="F26" s="31">
        <f t="shared" si="3"/>
        <v>1075680</v>
      </c>
      <c r="G26" s="31">
        <f t="shared" si="4"/>
        <v>2210085</v>
      </c>
      <c r="H26" s="31">
        <f t="shared" si="5"/>
        <v>3285765</v>
      </c>
      <c r="I26" s="31">
        <v>0</v>
      </c>
      <c r="J26" s="44" t="s">
        <v>114</v>
      </c>
    </row>
    <row r="27" spans="1:10" s="3" customFormat="1" ht="36.700000000000003" customHeight="1" x14ac:dyDescent="0.25">
      <c r="A27" s="45" t="s">
        <v>73</v>
      </c>
      <c r="B27" s="42" t="s">
        <v>128</v>
      </c>
      <c r="C27" s="31">
        <v>11518391</v>
      </c>
      <c r="D27" s="31">
        <v>5915800</v>
      </c>
      <c r="E27" s="31">
        <f t="shared" si="2"/>
        <v>5324220</v>
      </c>
      <c r="F27" s="31">
        <f t="shared" si="3"/>
        <v>591580</v>
      </c>
      <c r="G27" s="31">
        <f t="shared" si="4"/>
        <v>5602591</v>
      </c>
      <c r="H27" s="31">
        <f t="shared" si="5"/>
        <v>6194171</v>
      </c>
      <c r="I27" s="31">
        <v>0</v>
      </c>
      <c r="J27" s="44" t="s">
        <v>114</v>
      </c>
    </row>
    <row r="28" spans="1:10" s="3" customFormat="1" ht="37.549999999999997" customHeight="1" x14ac:dyDescent="0.25">
      <c r="A28" s="45" t="s">
        <v>74</v>
      </c>
      <c r="B28" s="42" t="s">
        <v>75</v>
      </c>
      <c r="C28" s="31">
        <v>12312872</v>
      </c>
      <c r="D28" s="31">
        <v>7686300</v>
      </c>
      <c r="E28" s="31">
        <f t="shared" si="2"/>
        <v>6917670</v>
      </c>
      <c r="F28" s="31">
        <f t="shared" si="3"/>
        <v>768630</v>
      </c>
      <c r="G28" s="31">
        <f t="shared" si="4"/>
        <v>4626572</v>
      </c>
      <c r="H28" s="31">
        <f t="shared" si="5"/>
        <v>5395202</v>
      </c>
      <c r="I28" s="31">
        <v>0</v>
      </c>
      <c r="J28" s="44" t="s">
        <v>114</v>
      </c>
    </row>
    <row r="29" spans="1:10" s="3" customFormat="1" ht="42.05" customHeight="1" x14ac:dyDescent="0.25">
      <c r="A29" s="45" t="s">
        <v>76</v>
      </c>
      <c r="B29" s="42" t="s">
        <v>77</v>
      </c>
      <c r="C29" s="31">
        <v>11258526</v>
      </c>
      <c r="D29" s="31">
        <v>4994600</v>
      </c>
      <c r="E29" s="31">
        <f t="shared" si="2"/>
        <v>4495140</v>
      </c>
      <c r="F29" s="31">
        <f t="shared" si="3"/>
        <v>499460</v>
      </c>
      <c r="G29" s="31">
        <f t="shared" si="4"/>
        <v>6263926</v>
      </c>
      <c r="H29" s="31">
        <f t="shared" si="5"/>
        <v>6763386</v>
      </c>
      <c r="I29" s="31">
        <v>0</v>
      </c>
      <c r="J29" s="44" t="s">
        <v>114</v>
      </c>
    </row>
    <row r="30" spans="1:10" s="3" customFormat="1" ht="38.25" customHeight="1" x14ac:dyDescent="0.25">
      <c r="A30" s="45" t="s">
        <v>78</v>
      </c>
      <c r="B30" s="42" t="s">
        <v>79</v>
      </c>
      <c r="C30" s="31">
        <v>9402967</v>
      </c>
      <c r="D30" s="31">
        <v>4594796</v>
      </c>
      <c r="E30" s="31">
        <f t="shared" si="2"/>
        <v>4135316.4</v>
      </c>
      <c r="F30" s="31">
        <f t="shared" si="3"/>
        <v>459479.60000000009</v>
      </c>
      <c r="G30" s="31">
        <f t="shared" si="4"/>
        <v>4808171</v>
      </c>
      <c r="H30" s="31">
        <f t="shared" si="5"/>
        <v>5267650.5999999996</v>
      </c>
      <c r="I30" s="31">
        <v>0</v>
      </c>
      <c r="J30" s="44" t="s">
        <v>114</v>
      </c>
    </row>
    <row r="31" spans="1:10" s="3" customFormat="1" ht="41.2" customHeight="1" x14ac:dyDescent="0.25">
      <c r="A31" s="45" t="s">
        <v>80</v>
      </c>
      <c r="B31" s="42" t="s">
        <v>81</v>
      </c>
      <c r="C31" s="31">
        <v>6255107</v>
      </c>
      <c r="D31" s="31">
        <v>3457000</v>
      </c>
      <c r="E31" s="31">
        <f t="shared" si="2"/>
        <v>3111300</v>
      </c>
      <c r="F31" s="31">
        <f t="shared" si="3"/>
        <v>345700</v>
      </c>
      <c r="G31" s="31">
        <f t="shared" si="4"/>
        <v>2798107</v>
      </c>
      <c r="H31" s="31">
        <f t="shared" si="5"/>
        <v>3143807</v>
      </c>
      <c r="I31" s="31">
        <v>0</v>
      </c>
      <c r="J31" s="44" t="s">
        <v>114</v>
      </c>
    </row>
    <row r="32" spans="1:10" s="3" customFormat="1" ht="37.549999999999997" customHeight="1" x14ac:dyDescent="0.25">
      <c r="A32" s="45" t="s">
        <v>82</v>
      </c>
      <c r="B32" s="42" t="s">
        <v>87</v>
      </c>
      <c r="C32" s="31">
        <v>4887573</v>
      </c>
      <c r="D32" s="31">
        <v>3491350</v>
      </c>
      <c r="E32" s="31">
        <f t="shared" si="2"/>
        <v>3142215</v>
      </c>
      <c r="F32" s="31">
        <f t="shared" si="3"/>
        <v>349135</v>
      </c>
      <c r="G32" s="31">
        <f t="shared" si="4"/>
        <v>1396223</v>
      </c>
      <c r="H32" s="31">
        <f t="shared" si="5"/>
        <v>1745358</v>
      </c>
      <c r="I32" s="31">
        <v>0</v>
      </c>
      <c r="J32" s="44" t="s">
        <v>114</v>
      </c>
    </row>
    <row r="33" spans="1:109" s="3" customFormat="1" ht="38.25" customHeight="1" x14ac:dyDescent="0.25">
      <c r="A33" s="45" t="s">
        <v>83</v>
      </c>
      <c r="B33" s="42" t="s">
        <v>129</v>
      </c>
      <c r="C33" s="31">
        <v>6341101</v>
      </c>
      <c r="D33" s="31">
        <v>3711200</v>
      </c>
      <c r="E33" s="31">
        <f t="shared" si="2"/>
        <v>3340080</v>
      </c>
      <c r="F33" s="31">
        <f t="shared" si="3"/>
        <v>371120</v>
      </c>
      <c r="G33" s="31">
        <f t="shared" si="4"/>
        <v>2629901</v>
      </c>
      <c r="H33" s="31">
        <f t="shared" si="5"/>
        <v>3001021</v>
      </c>
      <c r="I33" s="31">
        <v>0</v>
      </c>
      <c r="J33" s="44" t="s">
        <v>114</v>
      </c>
    </row>
    <row r="34" spans="1:109" s="3" customFormat="1" ht="39.799999999999997" customHeight="1" x14ac:dyDescent="0.25">
      <c r="A34" s="45" t="s">
        <v>84</v>
      </c>
      <c r="B34" s="42" t="s">
        <v>130</v>
      </c>
      <c r="C34" s="31">
        <v>1863635</v>
      </c>
      <c r="D34" s="31">
        <v>1160260</v>
      </c>
      <c r="E34" s="31">
        <f t="shared" si="2"/>
        <v>1044234</v>
      </c>
      <c r="F34" s="31">
        <f t="shared" si="3"/>
        <v>116026</v>
      </c>
      <c r="G34" s="31">
        <f t="shared" si="4"/>
        <v>703375</v>
      </c>
      <c r="H34" s="31">
        <f t="shared" si="5"/>
        <v>819401</v>
      </c>
      <c r="I34" s="31">
        <v>0</v>
      </c>
      <c r="J34" s="44" t="s">
        <v>114</v>
      </c>
    </row>
    <row r="35" spans="1:109" s="3" customFormat="1" ht="39.799999999999997" customHeight="1" x14ac:dyDescent="0.25">
      <c r="A35" s="45" t="s">
        <v>85</v>
      </c>
      <c r="B35" s="42" t="s">
        <v>112</v>
      </c>
      <c r="C35" s="31">
        <v>15823809</v>
      </c>
      <c r="D35" s="31">
        <v>9762000</v>
      </c>
      <c r="E35" s="31">
        <f t="shared" si="2"/>
        <v>8785800</v>
      </c>
      <c r="F35" s="31">
        <f t="shared" si="3"/>
        <v>976200</v>
      </c>
      <c r="G35" s="31">
        <f t="shared" si="4"/>
        <v>6061809</v>
      </c>
      <c r="H35" s="31">
        <f t="shared" si="5"/>
        <v>7038009</v>
      </c>
      <c r="I35" s="31">
        <v>0</v>
      </c>
      <c r="J35" s="44" t="s">
        <v>114</v>
      </c>
    </row>
    <row r="36" spans="1:109" s="8" customFormat="1" ht="41.2" customHeight="1" thickBot="1" x14ac:dyDescent="0.3">
      <c r="A36" s="45" t="s">
        <v>86</v>
      </c>
      <c r="B36" s="42" t="s">
        <v>113</v>
      </c>
      <c r="C36" s="31">
        <v>13372483</v>
      </c>
      <c r="D36" s="31">
        <v>11122483</v>
      </c>
      <c r="E36" s="31">
        <f t="shared" si="2"/>
        <v>10010234.700000001</v>
      </c>
      <c r="F36" s="31">
        <f t="shared" si="3"/>
        <v>1112248.2999999989</v>
      </c>
      <c r="G36" s="31">
        <f t="shared" si="4"/>
        <v>2250000</v>
      </c>
      <c r="H36" s="31">
        <f t="shared" si="5"/>
        <v>3362248.2999999989</v>
      </c>
      <c r="I36" s="31">
        <v>0</v>
      </c>
      <c r="J36" s="44" t="s">
        <v>114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</row>
    <row r="37" spans="1:109" s="8" customFormat="1" ht="24.05" customHeight="1" thickBot="1" x14ac:dyDescent="0.3">
      <c r="A37" s="57"/>
      <c r="B37" s="52" t="s">
        <v>38</v>
      </c>
      <c r="C37" s="55">
        <f t="shared" ref="C37:I37" si="6">SUM(C10:C36)</f>
        <v>456648886</v>
      </c>
      <c r="D37" s="55">
        <f t="shared" si="6"/>
        <v>277712409</v>
      </c>
      <c r="E37" s="55">
        <f t="shared" si="6"/>
        <v>249941167.59999999</v>
      </c>
      <c r="F37" s="55">
        <f t="shared" si="6"/>
        <v>27771241.399999999</v>
      </c>
      <c r="G37" s="55">
        <f t="shared" si="6"/>
        <v>178936477</v>
      </c>
      <c r="H37" s="55">
        <f t="shared" si="6"/>
        <v>206707718.40000001</v>
      </c>
      <c r="I37" s="55">
        <f t="shared" si="6"/>
        <v>0</v>
      </c>
      <c r="J37" s="5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</row>
    <row r="38" spans="1:109" s="8" customFormat="1" ht="29.25" customHeight="1" thickBot="1" x14ac:dyDescent="0.3">
      <c r="A38" s="89"/>
      <c r="B38" s="90"/>
      <c r="C38" s="90"/>
      <c r="D38" s="90"/>
      <c r="E38" s="90"/>
      <c r="F38" s="90"/>
      <c r="G38" s="90"/>
      <c r="H38" s="90"/>
      <c r="I38" s="90"/>
      <c r="J38" s="91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</row>
    <row r="39" spans="1:109" s="8" customFormat="1" ht="29.25" customHeight="1" thickBot="1" x14ac:dyDescent="0.3">
      <c r="A39" s="76" t="s">
        <v>123</v>
      </c>
      <c r="B39" s="77"/>
      <c r="C39" s="77"/>
      <c r="D39" s="77"/>
      <c r="E39" s="77"/>
      <c r="F39" s="77"/>
      <c r="G39" s="77"/>
      <c r="H39" s="77"/>
      <c r="I39" s="77"/>
      <c r="J39" s="78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</row>
    <row r="40" spans="1:109" s="8" customFormat="1" ht="29.25" customHeight="1" thickBot="1" x14ac:dyDescent="0.3">
      <c r="A40" s="14" t="s">
        <v>88</v>
      </c>
      <c r="B40" s="15" t="s">
        <v>35</v>
      </c>
      <c r="C40" s="32">
        <v>109649660</v>
      </c>
      <c r="D40" s="32">
        <v>109649660</v>
      </c>
      <c r="E40" s="32">
        <v>109649660</v>
      </c>
      <c r="F40" s="33">
        <v>0</v>
      </c>
      <c r="G40" s="33">
        <v>0</v>
      </c>
      <c r="H40" s="33">
        <v>0</v>
      </c>
      <c r="I40" s="33">
        <v>0</v>
      </c>
      <c r="J40" s="16" t="s">
        <v>116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</row>
    <row r="41" spans="1:109" s="8" customFormat="1" ht="24.05" customHeight="1" thickBot="1" x14ac:dyDescent="0.3">
      <c r="A41" s="57"/>
      <c r="B41" s="52" t="s">
        <v>38</v>
      </c>
      <c r="C41" s="55">
        <f t="shared" ref="C41:I41" si="7">SUM(C40)</f>
        <v>109649660</v>
      </c>
      <c r="D41" s="55">
        <f t="shared" si="7"/>
        <v>109649660</v>
      </c>
      <c r="E41" s="55">
        <f t="shared" si="7"/>
        <v>109649660</v>
      </c>
      <c r="F41" s="55">
        <f t="shared" si="7"/>
        <v>0</v>
      </c>
      <c r="G41" s="55">
        <f t="shared" si="7"/>
        <v>0</v>
      </c>
      <c r="H41" s="55">
        <f t="shared" si="7"/>
        <v>0</v>
      </c>
      <c r="I41" s="55">
        <f t="shared" si="7"/>
        <v>0</v>
      </c>
      <c r="J41" s="5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</row>
    <row r="42" spans="1:109" s="8" customFormat="1" ht="29.25" customHeight="1" thickBot="1" x14ac:dyDescent="0.3">
      <c r="A42" s="92"/>
      <c r="B42" s="93"/>
      <c r="C42" s="93"/>
      <c r="D42" s="93"/>
      <c r="E42" s="93"/>
      <c r="F42" s="93"/>
      <c r="G42" s="93"/>
      <c r="H42" s="93"/>
      <c r="I42" s="93"/>
      <c r="J42" s="94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</row>
    <row r="43" spans="1:109" s="8" customFormat="1" ht="29.25" customHeight="1" thickBot="1" x14ac:dyDescent="0.3">
      <c r="A43" s="68" t="s">
        <v>122</v>
      </c>
      <c r="B43" s="69"/>
      <c r="C43" s="69"/>
      <c r="D43" s="69"/>
      <c r="E43" s="69"/>
      <c r="F43" s="69"/>
      <c r="G43" s="69"/>
      <c r="H43" s="69"/>
      <c r="I43" s="69"/>
      <c r="J43" s="70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</row>
    <row r="44" spans="1:109" s="8" customFormat="1" ht="29.25" customHeight="1" x14ac:dyDescent="0.25">
      <c r="A44" s="21" t="s">
        <v>89</v>
      </c>
      <c r="B44" s="25" t="s">
        <v>131</v>
      </c>
      <c r="C44" s="34">
        <v>32470601</v>
      </c>
      <c r="D44" s="34">
        <v>32470601</v>
      </c>
      <c r="E44" s="34">
        <f>D44*0.7</f>
        <v>22729420.699999999</v>
      </c>
      <c r="F44" s="34">
        <f>D44-E44</f>
        <v>9741180.3000000007</v>
      </c>
      <c r="G44" s="34">
        <v>0</v>
      </c>
      <c r="H44" s="35">
        <f>F44</f>
        <v>9741180.3000000007</v>
      </c>
      <c r="I44" s="35">
        <v>0</v>
      </c>
      <c r="J44" s="36" t="s">
        <v>126</v>
      </c>
      <c r="K44" s="22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</row>
    <row r="45" spans="1:109" s="8" customFormat="1" ht="29.25" customHeight="1" x14ac:dyDescent="0.25">
      <c r="A45" s="13" t="s">
        <v>90</v>
      </c>
      <c r="B45" s="26" t="s">
        <v>133</v>
      </c>
      <c r="C45" s="30">
        <v>28282913</v>
      </c>
      <c r="D45" s="30">
        <v>28282913</v>
      </c>
      <c r="E45" s="30">
        <f t="shared" ref="E45:E54" si="8">D45*0.7</f>
        <v>19798039.099999998</v>
      </c>
      <c r="F45" s="30">
        <f t="shared" ref="F45:F54" si="9">D45-E45</f>
        <v>8484873.9000000022</v>
      </c>
      <c r="G45" s="30">
        <v>0</v>
      </c>
      <c r="H45" s="31">
        <f t="shared" ref="H45:H54" si="10">F45</f>
        <v>8484873.9000000022</v>
      </c>
      <c r="I45" s="31">
        <v>0</v>
      </c>
      <c r="J45" s="37" t="s">
        <v>126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</row>
    <row r="46" spans="1:109" s="8" customFormat="1" ht="29.25" customHeight="1" x14ac:dyDescent="0.25">
      <c r="A46" s="13" t="s">
        <v>91</v>
      </c>
      <c r="B46" s="27" t="s">
        <v>19</v>
      </c>
      <c r="C46" s="30">
        <v>20340064</v>
      </c>
      <c r="D46" s="30">
        <v>20340064</v>
      </c>
      <c r="E46" s="30">
        <f t="shared" si="8"/>
        <v>14238044.799999999</v>
      </c>
      <c r="F46" s="30">
        <f t="shared" si="9"/>
        <v>6102019.2000000011</v>
      </c>
      <c r="G46" s="30">
        <v>0</v>
      </c>
      <c r="H46" s="31">
        <f t="shared" si="10"/>
        <v>6102019.2000000011</v>
      </c>
      <c r="I46" s="31">
        <v>0</v>
      </c>
      <c r="J46" s="37" t="s">
        <v>126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</row>
    <row r="47" spans="1:109" s="8" customFormat="1" ht="29.25" customHeight="1" x14ac:dyDescent="0.25">
      <c r="A47" s="13" t="s">
        <v>92</v>
      </c>
      <c r="B47" s="27" t="s">
        <v>20</v>
      </c>
      <c r="C47" s="30">
        <v>21444792</v>
      </c>
      <c r="D47" s="30">
        <v>21444792</v>
      </c>
      <c r="E47" s="30">
        <f t="shared" si="8"/>
        <v>15011354.399999999</v>
      </c>
      <c r="F47" s="30">
        <f t="shared" si="9"/>
        <v>6433437.6000000015</v>
      </c>
      <c r="G47" s="30">
        <v>0</v>
      </c>
      <c r="H47" s="31">
        <f t="shared" si="10"/>
        <v>6433437.6000000015</v>
      </c>
      <c r="I47" s="31">
        <v>0</v>
      </c>
      <c r="J47" s="37" t="s">
        <v>126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</row>
    <row r="48" spans="1:109" s="8" customFormat="1" ht="29.25" customHeight="1" x14ac:dyDescent="0.25">
      <c r="A48" s="13" t="s">
        <v>93</v>
      </c>
      <c r="B48" s="27" t="s">
        <v>21</v>
      </c>
      <c r="C48" s="30">
        <v>19464243</v>
      </c>
      <c r="D48" s="30">
        <v>19464243</v>
      </c>
      <c r="E48" s="30">
        <f t="shared" si="8"/>
        <v>13624970.1</v>
      </c>
      <c r="F48" s="30">
        <f t="shared" si="9"/>
        <v>5839272.9000000004</v>
      </c>
      <c r="G48" s="30">
        <v>0</v>
      </c>
      <c r="H48" s="31">
        <f t="shared" si="10"/>
        <v>5839272.9000000004</v>
      </c>
      <c r="I48" s="31">
        <v>0</v>
      </c>
      <c r="J48" s="37" t="s">
        <v>126</v>
      </c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</row>
    <row r="49" spans="1:109" s="8" customFormat="1" ht="29.25" customHeight="1" x14ac:dyDescent="0.25">
      <c r="A49" s="13" t="s">
        <v>94</v>
      </c>
      <c r="B49" s="28" t="s">
        <v>22</v>
      </c>
      <c r="C49" s="30">
        <v>34753452</v>
      </c>
      <c r="D49" s="30">
        <v>34753452</v>
      </c>
      <c r="E49" s="30">
        <f t="shared" si="8"/>
        <v>24327416.399999999</v>
      </c>
      <c r="F49" s="30">
        <f t="shared" si="9"/>
        <v>10426035.600000001</v>
      </c>
      <c r="G49" s="30">
        <v>0</v>
      </c>
      <c r="H49" s="31">
        <f t="shared" si="10"/>
        <v>10426035.600000001</v>
      </c>
      <c r="I49" s="31">
        <v>0</v>
      </c>
      <c r="J49" s="37" t="s">
        <v>126</v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</row>
    <row r="50" spans="1:109" s="8" customFormat="1" ht="29.25" customHeight="1" x14ac:dyDescent="0.25">
      <c r="A50" s="13" t="s">
        <v>95</v>
      </c>
      <c r="B50" s="28" t="s">
        <v>23</v>
      </c>
      <c r="C50" s="30">
        <v>33208791</v>
      </c>
      <c r="D50" s="30">
        <v>33208791</v>
      </c>
      <c r="E50" s="30">
        <f t="shared" si="8"/>
        <v>23246153.699999999</v>
      </c>
      <c r="F50" s="30">
        <f t="shared" si="9"/>
        <v>9962637.3000000007</v>
      </c>
      <c r="G50" s="30">
        <v>0</v>
      </c>
      <c r="H50" s="31">
        <f t="shared" si="10"/>
        <v>9962637.3000000007</v>
      </c>
      <c r="I50" s="31">
        <v>0</v>
      </c>
      <c r="J50" s="37" t="s">
        <v>126</v>
      </c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</row>
    <row r="51" spans="1:109" s="8" customFormat="1" ht="29.25" customHeight="1" x14ac:dyDescent="0.25">
      <c r="A51" s="13" t="s">
        <v>96</v>
      </c>
      <c r="B51" s="28" t="s">
        <v>24</v>
      </c>
      <c r="C51" s="30">
        <v>18884320</v>
      </c>
      <c r="D51" s="30">
        <v>18884320</v>
      </c>
      <c r="E51" s="30">
        <f t="shared" si="8"/>
        <v>13219024</v>
      </c>
      <c r="F51" s="30">
        <f t="shared" si="9"/>
        <v>5665296</v>
      </c>
      <c r="G51" s="30">
        <v>0</v>
      </c>
      <c r="H51" s="31">
        <f t="shared" si="10"/>
        <v>5665296</v>
      </c>
      <c r="I51" s="31">
        <v>0</v>
      </c>
      <c r="J51" s="37" t="s">
        <v>126</v>
      </c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</row>
    <row r="52" spans="1:109" s="8" customFormat="1" ht="29.25" customHeight="1" x14ac:dyDescent="0.25">
      <c r="A52" s="13" t="s">
        <v>97</v>
      </c>
      <c r="B52" s="28" t="s">
        <v>25</v>
      </c>
      <c r="C52" s="30">
        <v>43057238</v>
      </c>
      <c r="D52" s="30">
        <v>43057238</v>
      </c>
      <c r="E52" s="30">
        <f t="shared" si="8"/>
        <v>30140066.599999998</v>
      </c>
      <c r="F52" s="30">
        <f t="shared" si="9"/>
        <v>12917171.400000002</v>
      </c>
      <c r="G52" s="30">
        <v>0</v>
      </c>
      <c r="H52" s="31">
        <f t="shared" si="10"/>
        <v>12917171.400000002</v>
      </c>
      <c r="I52" s="31">
        <v>0</v>
      </c>
      <c r="J52" s="37" t="s">
        <v>126</v>
      </c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</row>
    <row r="53" spans="1:109" s="8" customFormat="1" ht="29.25" customHeight="1" x14ac:dyDescent="0.25">
      <c r="A53" s="13" t="s">
        <v>98</v>
      </c>
      <c r="B53" s="28" t="s">
        <v>26</v>
      </c>
      <c r="C53" s="30">
        <v>37438381</v>
      </c>
      <c r="D53" s="30">
        <v>37438381</v>
      </c>
      <c r="E53" s="30">
        <f t="shared" si="8"/>
        <v>26206866.699999999</v>
      </c>
      <c r="F53" s="30">
        <f t="shared" si="9"/>
        <v>11231514.300000001</v>
      </c>
      <c r="G53" s="30">
        <v>0</v>
      </c>
      <c r="H53" s="31">
        <f t="shared" si="10"/>
        <v>11231514.300000001</v>
      </c>
      <c r="I53" s="31">
        <v>0</v>
      </c>
      <c r="J53" s="37" t="s">
        <v>126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</row>
    <row r="54" spans="1:109" s="8" customFormat="1" ht="29.25" customHeight="1" thickBot="1" x14ac:dyDescent="0.3">
      <c r="A54" s="19" t="s">
        <v>99</v>
      </c>
      <c r="B54" s="38" t="s">
        <v>27</v>
      </c>
      <c r="C54" s="40">
        <v>157647059</v>
      </c>
      <c r="D54" s="40">
        <v>157647059</v>
      </c>
      <c r="E54" s="39">
        <f t="shared" si="8"/>
        <v>110352941.3</v>
      </c>
      <c r="F54" s="40">
        <f t="shared" si="9"/>
        <v>47294117.700000003</v>
      </c>
      <c r="G54" s="40">
        <v>0</v>
      </c>
      <c r="H54" s="40">
        <f t="shared" si="10"/>
        <v>47294117.700000003</v>
      </c>
      <c r="I54" s="40">
        <v>0</v>
      </c>
      <c r="J54" s="20" t="s">
        <v>126</v>
      </c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</row>
    <row r="55" spans="1:109" s="8" customFormat="1" ht="24.05" customHeight="1" thickBot="1" x14ac:dyDescent="0.3">
      <c r="A55" s="57"/>
      <c r="B55" s="52" t="s">
        <v>38</v>
      </c>
      <c r="C55" s="55">
        <f t="shared" ref="C55:I55" si="11">SUM(C44:C54)</f>
        <v>446991854</v>
      </c>
      <c r="D55" s="55">
        <f t="shared" si="11"/>
        <v>446991854</v>
      </c>
      <c r="E55" s="55">
        <f t="shared" si="11"/>
        <v>312894297.79999995</v>
      </c>
      <c r="F55" s="55">
        <f t="shared" si="11"/>
        <v>134097556.20000002</v>
      </c>
      <c r="G55" s="55">
        <f t="shared" si="11"/>
        <v>0</v>
      </c>
      <c r="H55" s="55">
        <f t="shared" si="11"/>
        <v>134097556.20000002</v>
      </c>
      <c r="I55" s="55">
        <f t="shared" si="11"/>
        <v>0</v>
      </c>
      <c r="J55" s="5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</row>
    <row r="56" spans="1:109" s="8" customFormat="1" ht="29.25" customHeight="1" thickBot="1" x14ac:dyDescent="0.3">
      <c r="A56" s="95"/>
      <c r="B56" s="83"/>
      <c r="C56" s="83"/>
      <c r="D56" s="83"/>
      <c r="E56" s="83"/>
      <c r="F56" s="83"/>
      <c r="G56" s="83"/>
      <c r="H56" s="83"/>
      <c r="I56" s="83"/>
      <c r="J56" s="84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</row>
    <row r="57" spans="1:109" s="8" customFormat="1" ht="29.25" customHeight="1" thickBot="1" x14ac:dyDescent="0.3">
      <c r="A57" s="68" t="s">
        <v>121</v>
      </c>
      <c r="B57" s="96"/>
      <c r="C57" s="96"/>
      <c r="D57" s="96"/>
      <c r="E57" s="96"/>
      <c r="F57" s="96"/>
      <c r="G57" s="96"/>
      <c r="H57" s="96"/>
      <c r="I57" s="96"/>
      <c r="J57" s="97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</row>
    <row r="58" spans="1:109" s="8" customFormat="1" ht="29.25" customHeight="1" x14ac:dyDescent="0.25">
      <c r="A58" s="21" t="s">
        <v>100</v>
      </c>
      <c r="B58" s="48" t="s">
        <v>39</v>
      </c>
      <c r="C58" s="35">
        <v>25177500</v>
      </c>
      <c r="D58" s="35">
        <v>25177500</v>
      </c>
      <c r="E58" s="35">
        <f>D58*0.75</f>
        <v>18883125</v>
      </c>
      <c r="F58" s="35">
        <f>D58-E58</f>
        <v>6294375</v>
      </c>
      <c r="G58" s="35">
        <v>0</v>
      </c>
      <c r="H58" s="35">
        <f>F58</f>
        <v>6294375</v>
      </c>
      <c r="I58" s="35">
        <v>0</v>
      </c>
      <c r="J58" s="36" t="s">
        <v>115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</row>
    <row r="59" spans="1:109" s="8" customFormat="1" ht="29.25" customHeight="1" x14ac:dyDescent="0.25">
      <c r="A59" s="13" t="s">
        <v>101</v>
      </c>
      <c r="B59" s="47" t="s">
        <v>40</v>
      </c>
      <c r="C59" s="31">
        <v>6806286.2300000004</v>
      </c>
      <c r="D59" s="31">
        <v>6806286.2300000004</v>
      </c>
      <c r="E59" s="31">
        <f t="shared" ref="E59:E61" si="12">D59*0.75</f>
        <v>5104714.6725000003</v>
      </c>
      <c r="F59" s="31">
        <f t="shared" ref="F59:F61" si="13">D59-E59</f>
        <v>1701571.5575000001</v>
      </c>
      <c r="G59" s="31">
        <v>0</v>
      </c>
      <c r="H59" s="31">
        <f t="shared" ref="H59:H61" si="14">F59</f>
        <v>1701571.5575000001</v>
      </c>
      <c r="I59" s="31">
        <v>0</v>
      </c>
      <c r="J59" s="37" t="s">
        <v>115</v>
      </c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</row>
    <row r="60" spans="1:109" s="8" customFormat="1" ht="29.25" customHeight="1" x14ac:dyDescent="0.25">
      <c r="A60" s="13" t="s">
        <v>102</v>
      </c>
      <c r="B60" s="47" t="s">
        <v>132</v>
      </c>
      <c r="C60" s="31">
        <v>18889000</v>
      </c>
      <c r="D60" s="31">
        <v>18889000</v>
      </c>
      <c r="E60" s="31">
        <f t="shared" si="12"/>
        <v>14166750</v>
      </c>
      <c r="F60" s="31">
        <f t="shared" si="13"/>
        <v>4722250</v>
      </c>
      <c r="G60" s="31">
        <v>0</v>
      </c>
      <c r="H60" s="31">
        <f t="shared" si="14"/>
        <v>4722250</v>
      </c>
      <c r="I60" s="31">
        <v>0</v>
      </c>
      <c r="J60" s="37" t="s">
        <v>115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</row>
    <row r="61" spans="1:109" s="8" customFormat="1" ht="29.25" customHeight="1" thickBot="1" x14ac:dyDescent="0.3">
      <c r="A61" s="19" t="s">
        <v>103</v>
      </c>
      <c r="B61" s="38" t="s">
        <v>41</v>
      </c>
      <c r="C61" s="40">
        <v>35140975</v>
      </c>
      <c r="D61" s="40">
        <v>35140975</v>
      </c>
      <c r="E61" s="40">
        <f t="shared" si="12"/>
        <v>26355731.25</v>
      </c>
      <c r="F61" s="40">
        <f t="shared" si="13"/>
        <v>8785243.75</v>
      </c>
      <c r="G61" s="40">
        <v>0</v>
      </c>
      <c r="H61" s="40">
        <f t="shared" si="14"/>
        <v>8785243.75</v>
      </c>
      <c r="I61" s="40">
        <v>0</v>
      </c>
      <c r="J61" s="20" t="s">
        <v>115</v>
      </c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</row>
    <row r="62" spans="1:109" s="8" customFormat="1" ht="24.05" customHeight="1" thickBot="1" x14ac:dyDescent="0.3">
      <c r="A62" s="57"/>
      <c r="B62" s="52" t="s">
        <v>38</v>
      </c>
      <c r="C62" s="55">
        <f t="shared" ref="C62:I62" si="15">SUM(C58:C61)</f>
        <v>86013761.230000004</v>
      </c>
      <c r="D62" s="55">
        <f t="shared" si="15"/>
        <v>86013761.230000004</v>
      </c>
      <c r="E62" s="55">
        <f t="shared" si="15"/>
        <v>64510320.922499999</v>
      </c>
      <c r="F62" s="55">
        <f t="shared" si="15"/>
        <v>21503440.307500001</v>
      </c>
      <c r="G62" s="55">
        <f t="shared" si="15"/>
        <v>0</v>
      </c>
      <c r="H62" s="55">
        <f t="shared" si="15"/>
        <v>21503440.307500001</v>
      </c>
      <c r="I62" s="55">
        <f t="shared" si="15"/>
        <v>0</v>
      </c>
      <c r="J62" s="5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</row>
    <row r="63" spans="1:109" s="8" customFormat="1" ht="29.25" customHeight="1" thickBot="1" x14ac:dyDescent="0.3">
      <c r="A63" s="82"/>
      <c r="B63" s="83"/>
      <c r="C63" s="83"/>
      <c r="D63" s="83"/>
      <c r="E63" s="83"/>
      <c r="F63" s="83"/>
      <c r="G63" s="83"/>
      <c r="H63" s="83"/>
      <c r="I63" s="83"/>
      <c r="J63" s="84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</row>
    <row r="64" spans="1:109" s="8" customFormat="1" ht="29.25" customHeight="1" thickBot="1" x14ac:dyDescent="0.3">
      <c r="A64" s="68" t="s">
        <v>120</v>
      </c>
      <c r="B64" s="96"/>
      <c r="C64" s="96"/>
      <c r="D64" s="96"/>
      <c r="E64" s="96"/>
      <c r="F64" s="96"/>
      <c r="G64" s="96"/>
      <c r="H64" s="96"/>
      <c r="I64" s="96"/>
      <c r="J64" s="97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</row>
    <row r="65" spans="1:109" s="8" customFormat="1" ht="29.25" customHeight="1" x14ac:dyDescent="0.25">
      <c r="A65" s="21" t="s">
        <v>104</v>
      </c>
      <c r="B65" s="18" t="s">
        <v>29</v>
      </c>
      <c r="C65" s="35">
        <v>19922102</v>
      </c>
      <c r="D65" s="35">
        <v>19922102</v>
      </c>
      <c r="E65" s="35">
        <f>D65*0.7</f>
        <v>13945471.399999999</v>
      </c>
      <c r="F65" s="35">
        <f>D65-E65</f>
        <v>5976630.6000000015</v>
      </c>
      <c r="G65" s="35">
        <v>0</v>
      </c>
      <c r="H65" s="35">
        <f>F65</f>
        <v>5976630.6000000015</v>
      </c>
      <c r="I65" s="35">
        <v>0</v>
      </c>
      <c r="J65" s="37" t="s">
        <v>118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</row>
    <row r="66" spans="1:109" s="8" customFormat="1" ht="29.25" customHeight="1" x14ac:dyDescent="0.25">
      <c r="A66" s="13" t="s">
        <v>105</v>
      </c>
      <c r="B66" s="17" t="s">
        <v>30</v>
      </c>
      <c r="C66" s="31">
        <v>9838906</v>
      </c>
      <c r="D66" s="31">
        <v>9838906</v>
      </c>
      <c r="E66" s="31">
        <f t="shared" ref="E66:E70" si="16">D66*0.7</f>
        <v>6887234.1999999993</v>
      </c>
      <c r="F66" s="31">
        <f t="shared" ref="F66:F70" si="17">D66-E66</f>
        <v>2951671.8000000007</v>
      </c>
      <c r="G66" s="31">
        <v>0</v>
      </c>
      <c r="H66" s="31">
        <f t="shared" ref="H66:H70" si="18">F66</f>
        <v>2951671.8000000007</v>
      </c>
      <c r="I66" s="31">
        <v>0</v>
      </c>
      <c r="J66" s="37" t="s">
        <v>118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</row>
    <row r="67" spans="1:109" s="8" customFormat="1" ht="29.25" customHeight="1" x14ac:dyDescent="0.25">
      <c r="A67" s="13" t="s">
        <v>106</v>
      </c>
      <c r="B67" s="17" t="s">
        <v>31</v>
      </c>
      <c r="C67" s="31">
        <v>7440000</v>
      </c>
      <c r="D67" s="31">
        <v>7440000</v>
      </c>
      <c r="E67" s="31">
        <f t="shared" si="16"/>
        <v>5208000</v>
      </c>
      <c r="F67" s="31">
        <f t="shared" si="17"/>
        <v>2232000</v>
      </c>
      <c r="G67" s="31">
        <v>0</v>
      </c>
      <c r="H67" s="31">
        <f t="shared" si="18"/>
        <v>2232000</v>
      </c>
      <c r="I67" s="31">
        <v>0</v>
      </c>
      <c r="J67" s="37" t="s">
        <v>118</v>
      </c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</row>
    <row r="68" spans="1:109" s="8" customFormat="1" ht="29.25" customHeight="1" x14ac:dyDescent="0.25">
      <c r="A68" s="13" t="s">
        <v>107</v>
      </c>
      <c r="B68" s="17" t="s">
        <v>32</v>
      </c>
      <c r="C68" s="31">
        <v>8012000</v>
      </c>
      <c r="D68" s="31">
        <v>8012000</v>
      </c>
      <c r="E68" s="31">
        <f t="shared" si="16"/>
        <v>5608400</v>
      </c>
      <c r="F68" s="31">
        <f t="shared" si="17"/>
        <v>2403600</v>
      </c>
      <c r="G68" s="31">
        <v>0</v>
      </c>
      <c r="H68" s="31">
        <f t="shared" si="18"/>
        <v>2403600</v>
      </c>
      <c r="I68" s="31">
        <v>0</v>
      </c>
      <c r="J68" s="37" t="s">
        <v>118</v>
      </c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</row>
    <row r="69" spans="1:109" s="8" customFormat="1" ht="29.25" customHeight="1" x14ac:dyDescent="0.25">
      <c r="A69" s="13" t="s">
        <v>108</v>
      </c>
      <c r="B69" s="17" t="s">
        <v>33</v>
      </c>
      <c r="C69" s="31">
        <v>29107798</v>
      </c>
      <c r="D69" s="31">
        <v>29107798</v>
      </c>
      <c r="E69" s="31">
        <f t="shared" si="16"/>
        <v>20375458.599999998</v>
      </c>
      <c r="F69" s="31">
        <f t="shared" si="17"/>
        <v>8732339.4000000022</v>
      </c>
      <c r="G69" s="31">
        <v>0</v>
      </c>
      <c r="H69" s="31">
        <f t="shared" si="18"/>
        <v>8732339.4000000022</v>
      </c>
      <c r="I69" s="31">
        <v>0</v>
      </c>
      <c r="J69" s="37" t="s">
        <v>118</v>
      </c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</row>
    <row r="70" spans="1:109" s="8" customFormat="1" ht="29.25" customHeight="1" thickBot="1" x14ac:dyDescent="0.3">
      <c r="A70" s="19" t="s">
        <v>109</v>
      </c>
      <c r="B70" s="43" t="s">
        <v>34</v>
      </c>
      <c r="C70" s="40">
        <v>22920000</v>
      </c>
      <c r="D70" s="40">
        <v>22920000</v>
      </c>
      <c r="E70" s="40">
        <f t="shared" si="16"/>
        <v>16043999.999999998</v>
      </c>
      <c r="F70" s="40">
        <f t="shared" si="17"/>
        <v>6876000.0000000019</v>
      </c>
      <c r="G70" s="40">
        <v>0</v>
      </c>
      <c r="H70" s="40">
        <f t="shared" si="18"/>
        <v>6876000.0000000019</v>
      </c>
      <c r="I70" s="40">
        <v>0</v>
      </c>
      <c r="J70" s="20" t="s">
        <v>118</v>
      </c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</row>
    <row r="71" spans="1:109" s="8" customFormat="1" ht="24.05" customHeight="1" thickBot="1" x14ac:dyDescent="0.3">
      <c r="A71" s="62"/>
      <c r="B71" s="63" t="s">
        <v>38</v>
      </c>
      <c r="C71" s="64">
        <f t="shared" ref="C71:I71" si="19">SUM(C65:C70)</f>
        <v>97240806</v>
      </c>
      <c r="D71" s="64">
        <f t="shared" si="19"/>
        <v>97240806</v>
      </c>
      <c r="E71" s="64">
        <f t="shared" si="19"/>
        <v>68068564.199999988</v>
      </c>
      <c r="F71" s="64">
        <f t="shared" si="19"/>
        <v>29172241.800000004</v>
      </c>
      <c r="G71" s="64">
        <f t="shared" si="19"/>
        <v>0</v>
      </c>
      <c r="H71" s="64">
        <f t="shared" si="19"/>
        <v>29172241.800000004</v>
      </c>
      <c r="I71" s="64">
        <f t="shared" si="19"/>
        <v>0</v>
      </c>
      <c r="J71" s="65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</row>
    <row r="72" spans="1:109" s="8" customFormat="1" ht="29.25" customHeight="1" thickBot="1" x14ac:dyDescent="0.3">
      <c r="A72" s="82"/>
      <c r="B72" s="83"/>
      <c r="C72" s="83"/>
      <c r="D72" s="83"/>
      <c r="E72" s="83"/>
      <c r="F72" s="83"/>
      <c r="G72" s="83"/>
      <c r="H72" s="83"/>
      <c r="I72" s="83"/>
      <c r="J72" s="84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</row>
    <row r="73" spans="1:109" s="8" customFormat="1" ht="29.25" customHeight="1" thickBot="1" x14ac:dyDescent="0.3">
      <c r="A73" s="68" t="s">
        <v>119</v>
      </c>
      <c r="B73" s="69"/>
      <c r="C73" s="69"/>
      <c r="D73" s="69"/>
      <c r="E73" s="69"/>
      <c r="F73" s="69"/>
      <c r="G73" s="69"/>
      <c r="H73" s="69"/>
      <c r="I73" s="69"/>
      <c r="J73" s="70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</row>
    <row r="74" spans="1:109" s="8" customFormat="1" ht="29.25" customHeight="1" thickBot="1" x14ac:dyDescent="0.35">
      <c r="A74" s="21" t="s">
        <v>110</v>
      </c>
      <c r="B74" s="48" t="s">
        <v>36</v>
      </c>
      <c r="C74" s="35">
        <v>38524534.399999999</v>
      </c>
      <c r="D74" s="35">
        <v>36720014.399999999</v>
      </c>
      <c r="E74" s="35">
        <f>D74*0.75</f>
        <v>27540010.799999997</v>
      </c>
      <c r="F74" s="35">
        <f t="shared" ref="F74:F75" si="20">D74-E74</f>
        <v>9180003.6000000015</v>
      </c>
      <c r="G74" s="35">
        <v>1804520</v>
      </c>
      <c r="H74" s="35">
        <f>F74+G74</f>
        <v>10984523.600000001</v>
      </c>
      <c r="I74" s="49">
        <v>0</v>
      </c>
      <c r="J74" s="36" t="s">
        <v>117</v>
      </c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</row>
    <row r="75" spans="1:109" s="8" customFormat="1" ht="29.25" customHeight="1" thickBot="1" x14ac:dyDescent="0.35">
      <c r="A75" s="19" t="s">
        <v>111</v>
      </c>
      <c r="B75" s="41" t="s">
        <v>37</v>
      </c>
      <c r="C75" s="40">
        <v>58816500</v>
      </c>
      <c r="D75" s="40">
        <v>56425000</v>
      </c>
      <c r="E75" s="40">
        <f>D75*0.75</f>
        <v>42318750</v>
      </c>
      <c r="F75" s="40">
        <f t="shared" si="20"/>
        <v>14106250</v>
      </c>
      <c r="G75" s="40">
        <v>2391500</v>
      </c>
      <c r="H75" s="40">
        <f>F75+G75</f>
        <v>16497750</v>
      </c>
      <c r="I75" s="50">
        <v>0</v>
      </c>
      <c r="J75" s="36" t="s">
        <v>117</v>
      </c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</row>
    <row r="76" spans="1:109" ht="15.75" hidden="1" thickBot="1" x14ac:dyDescent="0.3">
      <c r="B76" s="46"/>
      <c r="C76" t="s">
        <v>2</v>
      </c>
      <c r="H76" s="51">
        <f t="shared" ref="H76" si="21">F76</f>
        <v>0</v>
      </c>
    </row>
    <row r="77" spans="1:109" s="8" customFormat="1" ht="24.05" customHeight="1" thickBot="1" x14ac:dyDescent="0.3">
      <c r="A77" s="57"/>
      <c r="B77" s="52" t="s">
        <v>38</v>
      </c>
      <c r="C77" s="55">
        <f t="shared" ref="C77:I77" si="22">SUM(C74:C76)</f>
        <v>97341034.400000006</v>
      </c>
      <c r="D77" s="55">
        <f t="shared" si="22"/>
        <v>93145014.400000006</v>
      </c>
      <c r="E77" s="55">
        <f t="shared" si="22"/>
        <v>69858760.799999997</v>
      </c>
      <c r="F77" s="55">
        <f t="shared" si="22"/>
        <v>23286253.600000001</v>
      </c>
      <c r="G77" s="55">
        <f t="shared" si="22"/>
        <v>4196020</v>
      </c>
      <c r="H77" s="55">
        <f t="shared" si="22"/>
        <v>27482273.600000001</v>
      </c>
      <c r="I77" s="55">
        <f t="shared" si="22"/>
        <v>0</v>
      </c>
      <c r="J77" s="5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</row>
    <row r="78" spans="1:109" ht="20.85" customHeight="1" thickBot="1" x14ac:dyDescent="0.3">
      <c r="A78" s="85"/>
      <c r="B78" s="86"/>
      <c r="C78" s="86"/>
      <c r="D78" s="86"/>
      <c r="E78" s="86"/>
      <c r="F78" s="86"/>
      <c r="G78" s="86"/>
      <c r="H78" s="86"/>
      <c r="I78" s="86"/>
      <c r="J78" s="86"/>
    </row>
    <row r="79" spans="1:109" s="54" customFormat="1" ht="30.8" customHeight="1" thickBot="1" x14ac:dyDescent="0.3">
      <c r="A79" s="57"/>
      <c r="B79" s="52" t="s">
        <v>125</v>
      </c>
      <c r="C79" s="55">
        <f>C37+C41+C55+C62+C71+C77</f>
        <v>1293886001.6300001</v>
      </c>
      <c r="D79" s="55">
        <f t="shared" ref="D79:I79" si="23">D37+D41+D55+D62+D71+D77</f>
        <v>1110753504.6300001</v>
      </c>
      <c r="E79" s="55">
        <f t="shared" si="23"/>
        <v>874922771.32249999</v>
      </c>
      <c r="F79" s="55">
        <f t="shared" si="23"/>
        <v>235830733.30750003</v>
      </c>
      <c r="G79" s="55">
        <f t="shared" si="23"/>
        <v>183132497</v>
      </c>
      <c r="H79" s="55">
        <f t="shared" si="23"/>
        <v>418963230.30750006</v>
      </c>
      <c r="I79" s="55">
        <f t="shared" si="23"/>
        <v>0</v>
      </c>
      <c r="J79" s="53"/>
    </row>
    <row r="80" spans="1:109" x14ac:dyDescent="0.25">
      <c r="B80"/>
    </row>
    <row r="86" spans="1:10" ht="13.5" x14ac:dyDescent="0.25">
      <c r="A86" s="58"/>
      <c r="B86" s="61"/>
      <c r="J86" s="23" t="s">
        <v>18</v>
      </c>
    </row>
    <row r="87" spans="1:10" ht="13.5" x14ac:dyDescent="0.3">
      <c r="A87" s="60"/>
      <c r="B87" s="60"/>
    </row>
    <row r="88" spans="1:10" ht="13.5" x14ac:dyDescent="0.3">
      <c r="A88" s="59"/>
      <c r="B88" s="60"/>
    </row>
  </sheetData>
  <mergeCells count="22">
    <mergeCell ref="A78:J78"/>
    <mergeCell ref="A5:A6"/>
    <mergeCell ref="A38:J38"/>
    <mergeCell ref="A42:J42"/>
    <mergeCell ref="A56:J56"/>
    <mergeCell ref="A63:J63"/>
    <mergeCell ref="A57:J57"/>
    <mergeCell ref="A64:J64"/>
    <mergeCell ref="A2:J2"/>
    <mergeCell ref="A73:J73"/>
    <mergeCell ref="H5:I5"/>
    <mergeCell ref="E5:E6"/>
    <mergeCell ref="F5:F6"/>
    <mergeCell ref="B5:B6"/>
    <mergeCell ref="A43:J43"/>
    <mergeCell ref="A9:J9"/>
    <mergeCell ref="A39:J39"/>
    <mergeCell ref="J5:J6"/>
    <mergeCell ref="C5:C6"/>
    <mergeCell ref="D5:D6"/>
    <mergeCell ref="G5:G6"/>
    <mergeCell ref="A72:J72"/>
  </mergeCells>
  <phoneticPr fontId="3" type="noConversion"/>
  <pageMargins left="0.55118110236220474" right="0.47244094488188981" top="0.74803149606299213" bottom="0.19685039370078741" header="0.51181102362204722" footer="0.51181102362204722"/>
  <pageSetup paperSize="9" scale="62" firstPageNumber="3" orientation="landscape" useFirstPageNumber="1" r:id="rId1"/>
  <headerFooter scaleWithDoc="0" alignWithMargins="0">
    <oddFooter>&amp;L&amp;"Arial,Kurzíva"Zastupitelstvo Olomouckého kraje 29. 6. 2012
20. Projekty Olomouckého kraje spolufinancované z evropských fondů předkládané ke schválení financování
Příloha č. 1 Seznam podaných žádostí o dotaci &amp;RStrana &amp;P (celkem 6)</oddFooter>
  </headerFooter>
  <rowBreaks count="3" manualBreakCount="3">
    <brk id="27" max="9" man="1"/>
    <brk id="48" max="9" man="1"/>
    <brk id="7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95" x14ac:dyDescent="0.2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95" x14ac:dyDescent="0.2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List1!Názvy_tisku</vt:lpstr>
      <vt:lpstr>List1!Oblast_tisku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Pavel Poles</dc:creator>
  <cp:lastModifiedBy>Talášková Hana</cp:lastModifiedBy>
  <cp:lastPrinted>2012-06-05T13:27:40Z</cp:lastPrinted>
  <dcterms:created xsi:type="dcterms:W3CDTF">2010-05-05T13:52:59Z</dcterms:created>
  <dcterms:modified xsi:type="dcterms:W3CDTF">2012-06-06T13:36:35Z</dcterms:modified>
</cp:coreProperties>
</file>